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Прил.№1.2 до 150" sheetId="1" r:id="rId1"/>
  </sheets>
  <externalReferences>
    <externalReference r:id="rId2"/>
  </externalReferences>
  <definedNames>
    <definedName name="_xlnm._FilterDatabase" localSheetId="0" hidden="1">'Прил.№1.2 до 150'!$A$12:$CW$12</definedName>
    <definedName name="_xlnm.Print_Titles" localSheetId="0">'Прил.№1.2 до 150'!$10:$12</definedName>
  </definedNames>
  <calcPr calcId="145621"/>
</workbook>
</file>

<file path=xl/calcChain.xml><?xml version="1.0" encoding="utf-8"?>
<calcChain xmlns="http://schemas.openxmlformats.org/spreadsheetml/2006/main">
  <c r="K47" i="1" l="1"/>
  <c r="H47" i="1"/>
  <c r="H50" i="1" s="1"/>
  <c r="E47" i="1"/>
  <c r="K15" i="1"/>
  <c r="J15" i="1"/>
  <c r="I15" i="1" s="1"/>
  <c r="E15" i="1"/>
  <c r="D15" i="1"/>
  <c r="C15" i="1"/>
  <c r="K14" i="1"/>
  <c r="K13" i="1" s="1"/>
  <c r="K50" i="1" s="1"/>
  <c r="J14" i="1"/>
  <c r="E14" i="1"/>
  <c r="C14" i="1"/>
  <c r="E13" i="1"/>
  <c r="E50" i="1" s="1"/>
  <c r="C13" i="1"/>
  <c r="I14" i="1" l="1"/>
  <c r="I13" i="1" s="1"/>
</calcChain>
</file>

<file path=xl/comments1.xml><?xml version="1.0" encoding="utf-8"?>
<comments xmlns="http://schemas.openxmlformats.org/spreadsheetml/2006/main">
  <authors>
    <author>Автор</author>
  </authors>
  <commentList>
    <comment ref="E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по количеству присоединений и по мощности в сумме дает одинаковые цифры</t>
        </r>
      </text>
    </comment>
  </commentList>
</comments>
</file>

<file path=xl/sharedStrings.xml><?xml version="1.0" encoding="utf-8"?>
<sst xmlns="http://schemas.openxmlformats.org/spreadsheetml/2006/main" count="148" uniqueCount="102">
  <si>
    <t>Приложение 1</t>
  </si>
  <si>
    <t>к Методическим указаниям,</t>
  </si>
  <si>
    <t>утв. приказом Федеральной службы по тарифам</t>
  </si>
  <si>
    <t>от 11 сентября 2014 г. № 215-э/1</t>
  </si>
  <si>
    <t>(в ред. от 26 мая  2021 г.)</t>
  </si>
  <si>
    <t>Расчет размера расходов, связанных с осуществлением технологического присоединения энергопринимающих устройств максимальной мощностью до 150 кВт включительно ( с учетом ранее присоединенных в данной точке присоединения энергопринимающих устройств)не включаемых в состав платы за технологическое присоединение</t>
  </si>
  <si>
    <t>(без НДС)</t>
  </si>
  <si>
    <t>№ п/п</t>
  </si>
  <si>
    <t>Показатели</t>
  </si>
  <si>
    <t>Фактические данные за предыдущий период регулирования</t>
  </si>
  <si>
    <t>Расчетные (фактические) данные за предыдущий период регулирования</t>
  </si>
  <si>
    <t>Плановые показатели на следующий период регулирования</t>
  </si>
  <si>
    <t>стандарт, тариф, ставка (руб./кВт, руб./км, руб./шт., рублей за точку учета)</t>
  </si>
  <si>
    <t>мощность, длина линий, количество (кВт, км, шт., точек учета)</t>
  </si>
  <si>
    <t>расходы на строительство объекта, на обеспечение средствами коммерческого учета электрической энергии (тыс. руб.)</t>
  </si>
  <si>
    <t>1.</t>
  </si>
  <si>
    <t>Расходы на выполнение организационно-технических мероприятий, связанные с осуществлением технологического присоединения [пункт 1.1+пункт 1.2]:</t>
  </si>
  <si>
    <t>1.1.</t>
  </si>
  <si>
    <t>подготовка и выдача сетевой организацией технических условий (ТУ) Заявителю, на уровне напряжения (ТУ) Заявителю, на уровне напряжения i и (или) диапазоне мощности j</t>
  </si>
  <si>
    <t>1.2.</t>
  </si>
  <si>
    <t>выдача сетевой организацией акта об осуществлении технологического присоединения</t>
  </si>
  <si>
    <t>2.</t>
  </si>
  <si>
    <t>Расходы по мероприятиям «последней мили» и расходы на обеспечение средствами коммерческого учета электрической энергии, связанные с осуществлением технологического присоединения</t>
  </si>
  <si>
    <t>х</t>
  </si>
  <si>
    <t>3.</t>
  </si>
  <si>
    <t>Строительство воздушных линий</t>
  </si>
  <si>
    <t>3. j</t>
  </si>
  <si>
    <t>Материал опоры (деревянные (j=1), металлические (j=2), железобетонные (j=3))</t>
  </si>
  <si>
    <t>3. j.k</t>
  </si>
  <si>
    <t>Тип провода (изолированный провод (k=1), неизолированный провод (k=2))</t>
  </si>
  <si>
    <t>3. j.k.l</t>
  </si>
  <si>
    <t>Материал провода (медный (l=1), стальной (l=2), сталеалюминиевый (l=3), алюминиевый (l=4))</t>
  </si>
  <si>
    <t>3. j.k.l.m</t>
  </si>
  <si>
    <t>Сечение провода (диапазон до 50 квадратных мм включительно (m=1), от 50 до 100 квадратных мм включитель 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</si>
  <si>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t>3. j.k.l.m.n</t>
  </si>
  <si>
    <t>Количество цепей (одноцепная (n=1), двухцепная (n=2))</t>
  </si>
  <si>
    <t>столбец 5/столбец4                          *1000</t>
  </si>
  <si>
    <t>столбец 6*столбец 7/
1000</t>
  </si>
  <si>
    <t>столбец 9*столбец 10/       
1000</t>
  </si>
  <si>
    <t>4.</t>
  </si>
  <si>
    <t>Строительство кабельных линий</t>
  </si>
  <si>
    <t>4. 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</si>
  <si>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</si>
  <si>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4. j.k</t>
  </si>
  <si>
    <t>Одножильные (k=1) и многожильные (k=2)</t>
  </si>
  <si>
    <t>4. j.k.l</t>
  </si>
  <si>
    <t>Кабели с резиновой и пластмассовой изоляцией (l=1), бумажной изоляцией (l=2)</t>
  </si>
  <si>
    <t>4. j.k.l.m</t>
  </si>
  <si>
    <t>Сечение провода (диапазон до 50 квадратных мм включительно (m=1), от 50 до 100 квадратных мм включительно (m=2), от 100 до 200 квадратных мм включительно (m=3), от 200 до 250 квадратных мм включительно (m=4), от 250 до 300 квадратных мм включительно (m=5), от 300 до 400 квадратных мм  включительно (m=6), от 400 до 500 квадратных мм включительно (m=7), от 500  до 800 квадратных мм включительно  (m=8), свыше 800 квадратных мм (m=9))</t>
  </si>
  <si>
    <t>4. j.k.l.m.n</t>
  </si>
  <si>
    <t>Количество кабелей в траншее, канале, туннеле или коллекторе, на галерее или эстакаде, труб в скважине (одна (n=1), две (n=2), три (n=3), четыре (n=4), более четырех (n=5))</t>
  </si>
  <si>
    <t>столбец 5/
столбец 4*
1000</t>
  </si>
  <si>
    <t>столбец 6*
столбец 7/
1000</t>
  </si>
  <si>
    <t>столбец 9*
столбец 10/
1000</t>
  </si>
  <si>
    <t>5.</t>
  </si>
  <si>
    <t>Строительство пунктов секционирования</t>
  </si>
  <si>
    <t>5. j</t>
  </si>
  <si>
    <t>Реклоузеры (j=l), линейные разъединители (j=2), выключатели нагрузки, устанавливаемые вне трансформаторных подстанций и распределительных и переключательных пунктов (РП) (j=3), распределительные пункты (РП), за исключением комплектных распределительных  устройств наружной установки (КРН, КРУН) (j=4), комплектные распределительные устройства наружной установки (КРН, КРУН) (j=5), переключательные пункты (j=6)</t>
  </si>
  <si>
    <t>5. j.k</t>
  </si>
  <si>
    <t>Номинальный ток до 100 А включительно (k=1), от 100 до 250 А включительно (k=2), от 250 до 500 А включительно (k=3), от 500 А до 1 000 А включительно (k=4), свыше 1 000 А (k=5)</t>
  </si>
  <si>
    <t>5.4.k.l</t>
  </si>
  <si>
    <t>Количество ячеек в распределительном или переключательном пункте (до 5 ячеек включительно (l=1), от 5 до 10 ячеек включительно (l=1), от 5 до 10 ячеек включительно (l=2), от 10 до 15 ячеек включительно (l=3), свыше 15  ячеек (l=4)</t>
  </si>
  <si>
    <t>6.</t>
  </si>
  <si>
    <t>Строительство трансформаторных подстанций (ТП), за исключением  распределительных трансформаторных подстанций (РТП), с уровнем напряжения до 35 кВ</t>
  </si>
  <si>
    <t>6.j</t>
  </si>
  <si>
    <t>Трансформаторные подстанции (ТП), за исключением распределительных трансформаторных подстанций (РТП) 6/0,4 кВ (j=1), 10/0,4 кВ (j=2), 20/0,4 кВ (j=3), 6/10 (10/6) кВ (j=4), 10/20 (20/10) кВ (j=5), 6/20 (20/6) (j=6)</t>
  </si>
  <si>
    <t>6. j.k</t>
  </si>
  <si>
    <t>Однотрансформаторные (k=1), двухтрансформаторные и более (k=2)</t>
  </si>
  <si>
    <t>6. j.k.l</t>
  </si>
  <si>
    <t>Трансформаторная мощность до 25 кВА включительно (l=1), от 25 до 100 кВА включительно (l=2), от 100 до 250 кВА включительно (l=3), от 250 до 400 кВА (l=4), от 400 до 1000 кВА включительно (l=5), от 1000 до 1250 кВА включительно (l=6), от 1250 кВА до 1600 кВА включительно (l=7), от 1600 до 2000 кВА включительно (l=8), от 2000 до 2500 кВА  включительно (l=9), от 2500 до 3150 кВА включительно (l=10), от 3150 до 4000 кВА включительно (l=11), свыше 4000 кВА (l=12)</t>
  </si>
  <si>
    <t>6. j.k.l.m</t>
  </si>
  <si>
    <t>Столбового/мачтового типа (m=1), шкафного или киоскового типа (m=2), блочного типа (m=3)</t>
  </si>
  <si>
    <t>столбец5/столбец 4*
1000</t>
  </si>
  <si>
    <t>столбец 9*столбец 10/
1000</t>
  </si>
  <si>
    <t>7.</t>
  </si>
  <si>
    <t>Строительство распределительных трансформаторных подстанций (РТП) с уровнем напряжения до 35 кВ</t>
  </si>
  <si>
    <t>7.j</t>
  </si>
  <si>
    <t>Распределительные трансформаторные подстанции (РТП)</t>
  </si>
  <si>
    <t>7. j.k</t>
  </si>
  <si>
    <t>7. j.k.l</t>
  </si>
  <si>
    <t>Трансформаторная мощность до 25 кВА включительно (l=1), от 25 до 100 кВА включительно (l=2), от 100 до 250 кВА включительно (l=3), от 250 до 400 кВА (l=4), от 400 до 1000 кВА включительно (l=5), от 1000 до 1250 кВА включительно (l=6), от 1250 кВА до 1600 кВА включительно (l=7), от 1600 до 2000 кВА включительно (l=8), от 2000 до 2500 кВА включительно (l=9), от 2500 до 3150 кВА включительно (l=10), свыше 3150 кВА (l=11)</t>
  </si>
  <si>
    <t>8.</t>
  </si>
  <si>
    <t>Строительство центров питания, подстанций уровнем напряжения 35 кВ и выше (ПС)</t>
  </si>
  <si>
    <t>8.j</t>
  </si>
  <si>
    <t>ПС 35 кВ (j=l), ПС 110 кВ и выше (j=2)</t>
  </si>
  <si>
    <t>8(1).</t>
  </si>
  <si>
    <t>Обеспечение средствами коммерческого учета электрической энергии (мощности)</t>
  </si>
  <si>
    <t>8(1).j</t>
  </si>
  <si>
    <t>однофазный (j=1) трехфазный (j=2)</t>
  </si>
  <si>
    <t>8(1).j.k</t>
  </si>
  <si>
    <t>прямого включения (k=1), полукосвенного включения (k=2), косвенного включения (k=3)</t>
  </si>
  <si>
    <t>ст. 5/ст. 4*
1000</t>
  </si>
  <si>
    <t>ст. 6*ст. 7/
1000</t>
  </si>
  <si>
    <t>ст. 9*ст. 10/
1000</t>
  </si>
  <si>
    <t>9.</t>
  </si>
  <si>
    <t>Суммарный размер платы за технологическое присоединение [п. 9.1*п. 9.2/1000]:</t>
  </si>
  <si>
    <t>9.1.</t>
  </si>
  <si>
    <t>Размер платы за технологическое присоединение (руб. без НДС)</t>
  </si>
  <si>
    <t>9.2.</t>
  </si>
  <si>
    <t>Плановое количество договоров на осуществление технологического присоединения к электрическим сетям (плановое количество членов объединений (организаций), земельных участков, расположенных на территории садоводческих или огороднических некоммерческих товариществ), указанных в п. 9 Методических указаний по определению размера платы за технологическое присоединение к электрическим сетям, утвержденных приказом ФАС России  от 29.08.2017 № 1135/17 (зарегистрирован Минюстом России 19.10.2017, регистрационный № 48609), с изменениями, внесенными приказом ФАС России от 1 апреля 2020 года № 348/20 (зарегистрирован Минюстом России 17 июня 2020 года, регистрационный № 58683) и от 22 июня 2020 года № 560/20 (зарегистрирован Минюстом России 24 июля 2020 года, регистрационный № 59062) (шт.)</t>
  </si>
  <si>
    <t>10.</t>
  </si>
  <si>
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 1+п. 2–п.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</si>
</sst>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>
      <alignment horizontal="center" vertical="center" wrapText="1"/>
    </xf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left"/>
    </xf>
    <xf numFmtId="0" fontId="4" fillId="0" borderId="1" xfId="1" applyFont="1" applyBorder="1"/>
    <xf numFmtId="0" fontId="4" fillId="0" borderId="0" xfId="1" applyFont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1" applyFont="1" applyBorder="1" applyAlignment="1">
      <alignment horizontal="left" wrapText="1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4">
    <cellStyle name="Обычный" xfId="0" builtinId="0"/>
    <cellStyle name="Обычный 109" xfId="2"/>
    <cellStyle name="Обычный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/2021&#1075;/&#1058;&#1077;&#1093;.%20&#1087;&#1088;&#1080;&#1089;&#1086;&#1077;&#1076;.%20&#1101;&#1083;&#1077;&#1082;&#1090;&#1088;&#1080;&#1082;&#1072;/&#1042;&#1099;&#1087;&#1072;&#1076;&#1072;&#1102;&#1097;&#1080;&#1077;%20&#1076;&#1086;&#1093;&#1086;&#1076;&#1099;%20&#1087;&#1086;&#1076;&#1083;&#1077;&#1078;&#1072;&#1097;&#1080;&#1077;%20&#1082;&#1086;&#1084;&#1087;&#1077;&#1085;&#1089;.%20&#1079;&#1072;%20&#1089;&#1095;&#1077;&#1090;%20&#1090;&#1072;&#1088;&#1080;&#1092;&#1072;%20&#1085;&#1072;%20&#1091;&#1089;&#1083;.%20&#1087;&#1086;%20&#1087;&#1077;&#1088;&#1077;&#1076;&#1072;&#1095;&#1077;%20&#1101;&#1083;.&#1101;&#1085;/&#1060;&#1086;&#1088;&#1084;&#1099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распр. 26сч.-19г."/>
      <sheetName val="распр. 26 сч. -19г. тех прис."/>
      <sheetName val="аморт 26"/>
      <sheetName val="распр.26сч. -20г."/>
      <sheetName val="91.02сч."/>
      <sheetName val="20сч.- 17г."/>
      <sheetName val="20сч.-18г."/>
      <sheetName val="20сч.-19г."/>
      <sheetName val="20сч. - 20г."/>
      <sheetName val="20 сч"/>
      <sheetName val="НВВ№1.1"/>
      <sheetName val="НВВ№1.2"/>
      <sheetName val="Прил.№1.1 до 15"/>
      <sheetName val="Прил.№1.2 до 15"/>
      <sheetName val="Прил.№1.2 до 150"/>
      <sheetName val="Прил.№2.1."/>
      <sheetName val="Прил.№2.2."/>
      <sheetName val="Прил.№3.1"/>
      <sheetName val="Прил.№3.2"/>
      <sheetName val="Прил.№1 город"/>
      <sheetName val="Прил. №1 не город"/>
      <sheetName val="Прил. №5 город"/>
      <sheetName val="Прил. №5 не город"/>
      <sheetName val="90сч.- 2020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K25">
            <v>0.48135425709285845</v>
          </cell>
          <cell r="L25">
            <v>0.5186457429071416</v>
          </cell>
        </row>
        <row r="29">
          <cell r="L29">
            <v>76352.28363867155</v>
          </cell>
        </row>
        <row r="31">
          <cell r="L31">
            <v>9.2518346754574113E-2</v>
          </cell>
        </row>
      </sheetData>
      <sheetData sheetId="9"/>
      <sheetData sheetId="10"/>
      <sheetData sheetId="11">
        <row r="33">
          <cell r="C33">
            <v>825.26640733446413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0"/>
  <sheetViews>
    <sheetView tabSelected="1" workbookViewId="0">
      <selection sqref="A1:K50"/>
    </sheetView>
  </sheetViews>
  <sheetFormatPr defaultRowHeight="15.75" x14ac:dyDescent="0.25"/>
  <cols>
    <col min="1" max="1" width="10.140625" style="26" customWidth="1"/>
    <col min="2" max="2" width="43.7109375" style="8" customWidth="1"/>
    <col min="3" max="3" width="17.140625" style="8" customWidth="1"/>
    <col min="4" max="4" width="14.140625" style="8" customWidth="1"/>
    <col min="5" max="5" width="21.85546875" style="8" customWidth="1"/>
    <col min="6" max="6" width="15.140625" style="8" customWidth="1"/>
    <col min="7" max="7" width="13.28515625" style="8" customWidth="1"/>
    <col min="8" max="8" width="21.28515625" style="8" customWidth="1"/>
    <col min="9" max="9" width="15.140625" style="8" customWidth="1"/>
    <col min="10" max="10" width="13.5703125" style="8" customWidth="1"/>
    <col min="11" max="11" width="21.7109375" style="8" customWidth="1"/>
    <col min="12" max="13" width="9.140625" style="8"/>
  </cols>
  <sheetData>
    <row r="1" spans="1:13" ht="15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2" t="s">
        <v>0</v>
      </c>
      <c r="L1" s="3"/>
      <c r="M1" s="3"/>
    </row>
    <row r="2" spans="1:13" ht="15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2" t="s">
        <v>1</v>
      </c>
      <c r="L2" s="3"/>
      <c r="M2" s="3"/>
    </row>
    <row r="3" spans="1:13" ht="15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2" t="s">
        <v>2</v>
      </c>
      <c r="L3" s="3"/>
      <c r="M3" s="3"/>
    </row>
    <row r="4" spans="1:13" ht="1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2" t="s">
        <v>3</v>
      </c>
      <c r="L4" s="3"/>
      <c r="M4" s="3"/>
    </row>
    <row r="5" spans="1:13" ht="15" x14ac:dyDescent="0.25">
      <c r="A5" s="1"/>
      <c r="B5" s="4"/>
      <c r="C5" s="3"/>
      <c r="D5" s="3"/>
      <c r="E5" s="3"/>
      <c r="F5" s="3"/>
      <c r="G5" s="3"/>
      <c r="H5" s="3"/>
      <c r="I5" s="3"/>
      <c r="J5" s="3"/>
      <c r="K5" s="4" t="s">
        <v>4</v>
      </c>
      <c r="L5" s="3"/>
      <c r="M5" s="3"/>
    </row>
    <row r="6" spans="1:13" ht="1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7.25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3" ht="15" x14ac:dyDescent="0.25">
      <c r="A9" s="5"/>
      <c r="B9" s="6"/>
      <c r="C9" s="6"/>
      <c r="D9" s="9">
        <v>2020</v>
      </c>
      <c r="E9" s="6"/>
      <c r="F9" s="6"/>
      <c r="G9" s="6">
        <v>2019</v>
      </c>
      <c r="H9" s="6"/>
      <c r="I9" s="6"/>
      <c r="J9" s="6">
        <v>2022</v>
      </c>
      <c r="K9" s="10" t="s">
        <v>6</v>
      </c>
      <c r="L9" s="6"/>
      <c r="M9" s="6"/>
    </row>
    <row r="10" spans="1:13" ht="30" customHeight="1" x14ac:dyDescent="0.25">
      <c r="A10" s="11" t="s">
        <v>7</v>
      </c>
      <c r="B10" s="11" t="s">
        <v>8</v>
      </c>
      <c r="C10" s="11" t="s">
        <v>9</v>
      </c>
      <c r="D10" s="11"/>
      <c r="E10" s="11"/>
      <c r="F10" s="12" t="s">
        <v>10</v>
      </c>
      <c r="G10" s="13"/>
      <c r="H10" s="14"/>
      <c r="I10" s="11" t="s">
        <v>11</v>
      </c>
      <c r="J10" s="11"/>
      <c r="K10" s="11"/>
      <c r="L10" s="15"/>
      <c r="M10" s="15"/>
    </row>
    <row r="11" spans="1:13" ht="89.25" x14ac:dyDescent="0.25">
      <c r="A11" s="11"/>
      <c r="B11" s="11"/>
      <c r="C11" s="16" t="s">
        <v>12</v>
      </c>
      <c r="D11" s="16" t="s">
        <v>13</v>
      </c>
      <c r="E11" s="16" t="s">
        <v>14</v>
      </c>
      <c r="F11" s="16" t="s">
        <v>12</v>
      </c>
      <c r="G11" s="16" t="s">
        <v>13</v>
      </c>
      <c r="H11" s="16" t="s">
        <v>14</v>
      </c>
      <c r="I11" s="16" t="s">
        <v>12</v>
      </c>
      <c r="J11" s="16" t="s">
        <v>13</v>
      </c>
      <c r="K11" s="16" t="s">
        <v>14</v>
      </c>
      <c r="L11" s="15"/>
      <c r="M11" s="15"/>
    </row>
    <row r="12" spans="1:13" s="19" customFormat="1" ht="15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8"/>
      <c r="M12" s="18"/>
    </row>
    <row r="13" spans="1:13" ht="51.75" x14ac:dyDescent="0.25">
      <c r="A13" s="17" t="s">
        <v>15</v>
      </c>
      <c r="B13" s="20" t="s">
        <v>16</v>
      </c>
      <c r="C13" s="21">
        <f>C14+C15</f>
        <v>19088.070909667891</v>
      </c>
      <c r="D13" s="17"/>
      <c r="E13" s="21">
        <f>E14+E15</f>
        <v>76.352283638671565</v>
      </c>
      <c r="F13" s="21"/>
      <c r="G13" s="17"/>
      <c r="H13" s="21"/>
      <c r="I13" s="21">
        <f>I14+I15</f>
        <v>19278.951618764571</v>
      </c>
      <c r="J13" s="17"/>
      <c r="K13" s="21">
        <f>K14+K15</f>
        <v>77.115806475058278</v>
      </c>
      <c r="L13" s="15"/>
      <c r="M13" s="15"/>
    </row>
    <row r="14" spans="1:13" ht="51.75" x14ac:dyDescent="0.25">
      <c r="A14" s="17" t="s">
        <v>17</v>
      </c>
      <c r="B14" s="20" t="s">
        <v>18</v>
      </c>
      <c r="C14" s="22">
        <f>E14/D14*1000</f>
        <v>9188.1241920589891</v>
      </c>
      <c r="D14" s="21">
        <v>4</v>
      </c>
      <c r="E14" s="21">
        <f>'[1]20сч. - 20г.'!L29*'[1]20сч. - 20г.'!K25/1000</f>
        <v>36.752496768235957</v>
      </c>
      <c r="F14" s="21"/>
      <c r="G14" s="17"/>
      <c r="H14" s="22"/>
      <c r="I14" s="22">
        <f>K14/J14*1000</f>
        <v>9280.0054339795806</v>
      </c>
      <c r="J14" s="21">
        <f>D14</f>
        <v>4</v>
      </c>
      <c r="K14" s="22">
        <f>[1]НВВ№1.2!C33*1.01*'[1]20сч. - 20г.'!K25*'[1]20сч. - 20г.'!L31</f>
        <v>37.120021735918321</v>
      </c>
      <c r="L14" s="15"/>
      <c r="M14" s="15"/>
    </row>
    <row r="15" spans="1:13" ht="26.25" x14ac:dyDescent="0.25">
      <c r="A15" s="17" t="s">
        <v>19</v>
      </c>
      <c r="B15" s="20" t="s">
        <v>20</v>
      </c>
      <c r="C15" s="22">
        <f>E15/D15*1000</f>
        <v>9899.9467176089001</v>
      </c>
      <c r="D15" s="21">
        <f>D14</f>
        <v>4</v>
      </c>
      <c r="E15" s="21">
        <f>'[1]20сч. - 20г.'!L29*'[1]20сч. - 20г.'!L25/1000</f>
        <v>39.599786870435601</v>
      </c>
      <c r="F15" s="21"/>
      <c r="G15" s="17"/>
      <c r="H15" s="22"/>
      <c r="I15" s="22">
        <f>K15/J15*1000</f>
        <v>9998.9461847849889</v>
      </c>
      <c r="J15" s="21">
        <f>D15</f>
        <v>4</v>
      </c>
      <c r="K15" s="22">
        <f>[1]НВВ№1.2!C33*1.01*'[1]20сч. - 20г.'!L25*'[1]20сч. - 20г.'!L31</f>
        <v>39.995784739139957</v>
      </c>
      <c r="L15" s="15"/>
      <c r="M15" s="15"/>
    </row>
    <row r="16" spans="1:13" ht="51.75" customHeight="1" x14ac:dyDescent="0.25">
      <c r="A16" s="17" t="s">
        <v>21</v>
      </c>
      <c r="B16" s="20" t="s">
        <v>22</v>
      </c>
      <c r="C16" s="21" t="s">
        <v>23</v>
      </c>
      <c r="D16" s="21" t="s">
        <v>23</v>
      </c>
      <c r="E16" s="21"/>
      <c r="F16" s="21" t="s">
        <v>23</v>
      </c>
      <c r="G16" s="17" t="s">
        <v>23</v>
      </c>
      <c r="H16" s="17"/>
      <c r="I16" s="21" t="s">
        <v>23</v>
      </c>
      <c r="J16" s="21" t="s">
        <v>23</v>
      </c>
      <c r="K16" s="21"/>
      <c r="L16" s="15"/>
      <c r="M16" s="15"/>
    </row>
    <row r="17" spans="1:13" ht="15" x14ac:dyDescent="0.25">
      <c r="A17" s="17" t="s">
        <v>24</v>
      </c>
      <c r="B17" s="23" t="s">
        <v>25</v>
      </c>
      <c r="C17" s="17"/>
      <c r="D17" s="17"/>
      <c r="E17" s="17"/>
      <c r="F17" s="17"/>
      <c r="G17" s="17"/>
      <c r="H17" s="17"/>
      <c r="I17" s="17"/>
      <c r="J17" s="17"/>
      <c r="K17" s="17"/>
      <c r="L17" s="15"/>
      <c r="M17" s="15"/>
    </row>
    <row r="18" spans="1:13" ht="26.25" x14ac:dyDescent="0.25">
      <c r="A18" s="17" t="s">
        <v>26</v>
      </c>
      <c r="B18" s="20" t="s">
        <v>27</v>
      </c>
      <c r="C18" s="17"/>
      <c r="D18" s="17"/>
      <c r="E18" s="17"/>
      <c r="F18" s="17"/>
      <c r="G18" s="17"/>
      <c r="H18" s="17"/>
      <c r="I18" s="17"/>
      <c r="J18" s="17"/>
      <c r="K18" s="17"/>
      <c r="L18" s="15"/>
      <c r="M18" s="15"/>
    </row>
    <row r="19" spans="1:13" ht="30.75" customHeight="1" x14ac:dyDescent="0.25">
      <c r="A19" s="16" t="s">
        <v>28</v>
      </c>
      <c r="B19" s="20" t="s">
        <v>29</v>
      </c>
      <c r="C19" s="17"/>
      <c r="D19" s="17"/>
      <c r="E19" s="17"/>
      <c r="F19" s="17"/>
      <c r="G19" s="17"/>
      <c r="H19" s="17"/>
      <c r="I19" s="17"/>
      <c r="J19" s="17"/>
      <c r="K19" s="17"/>
      <c r="L19" s="15"/>
      <c r="M19" s="15"/>
    </row>
    <row r="20" spans="1:13" ht="27.75" customHeight="1" x14ac:dyDescent="0.25">
      <c r="A20" s="16" t="s">
        <v>30</v>
      </c>
      <c r="B20" s="20" t="s">
        <v>31</v>
      </c>
      <c r="C20" s="17"/>
      <c r="D20" s="17"/>
      <c r="E20" s="17"/>
      <c r="F20" s="17"/>
      <c r="G20" s="17"/>
      <c r="H20" s="17"/>
      <c r="I20" s="17"/>
      <c r="J20" s="17"/>
      <c r="K20" s="17"/>
      <c r="L20" s="15"/>
      <c r="M20" s="15"/>
    </row>
    <row r="21" spans="1:13" ht="82.5" customHeight="1" x14ac:dyDescent="0.25">
      <c r="A21" s="16" t="s">
        <v>32</v>
      </c>
      <c r="B21" s="24" t="s">
        <v>33</v>
      </c>
      <c r="C21" s="16"/>
      <c r="D21" s="17"/>
      <c r="E21" s="17"/>
      <c r="F21" s="17"/>
      <c r="G21" s="17"/>
      <c r="H21" s="16"/>
      <c r="I21" s="17"/>
      <c r="J21" s="17"/>
      <c r="K21" s="16"/>
      <c r="L21" s="15"/>
      <c r="M21" s="15"/>
    </row>
    <row r="22" spans="1:13" ht="33.75" customHeight="1" x14ac:dyDescent="0.25">
      <c r="A22" s="16" t="s">
        <v>34</v>
      </c>
      <c r="B22" s="20" t="s">
        <v>35</v>
      </c>
      <c r="C22" s="16" t="s">
        <v>36</v>
      </c>
      <c r="D22" s="17"/>
      <c r="E22" s="17"/>
      <c r="F22" s="17"/>
      <c r="G22" s="17"/>
      <c r="H22" s="16" t="s">
        <v>37</v>
      </c>
      <c r="I22" s="17"/>
      <c r="J22" s="17"/>
      <c r="K22" s="16" t="s">
        <v>38</v>
      </c>
      <c r="L22" s="15"/>
      <c r="M22" s="15"/>
    </row>
    <row r="23" spans="1:13" ht="15" x14ac:dyDescent="0.25">
      <c r="A23" s="17" t="s">
        <v>39</v>
      </c>
      <c r="B23" s="23" t="s">
        <v>40</v>
      </c>
      <c r="C23" s="17"/>
      <c r="D23" s="17"/>
      <c r="E23" s="17"/>
      <c r="F23" s="17"/>
      <c r="G23" s="17"/>
      <c r="H23" s="17"/>
      <c r="I23" s="17"/>
      <c r="J23" s="17"/>
      <c r="K23" s="17"/>
      <c r="L23" s="15"/>
      <c r="M23" s="15"/>
    </row>
    <row r="24" spans="1:13" ht="51.75" x14ac:dyDescent="0.25">
      <c r="A24" s="17" t="s">
        <v>41</v>
      </c>
      <c r="B24" s="20" t="s">
        <v>42</v>
      </c>
      <c r="C24" s="17"/>
      <c r="D24" s="17"/>
      <c r="E24" s="17"/>
      <c r="F24" s="17"/>
      <c r="G24" s="17"/>
      <c r="H24" s="17"/>
      <c r="I24" s="17"/>
      <c r="J24" s="17"/>
      <c r="K24" s="17"/>
      <c r="L24" s="15"/>
      <c r="M24" s="15"/>
    </row>
    <row r="25" spans="1:13" ht="15" customHeight="1" x14ac:dyDescent="0.25">
      <c r="A25" s="16" t="s">
        <v>43</v>
      </c>
      <c r="B25" s="23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5"/>
      <c r="M25" s="15"/>
    </row>
    <row r="26" spans="1:13" ht="27" customHeight="1" x14ac:dyDescent="0.25">
      <c r="A26" s="16" t="s">
        <v>45</v>
      </c>
      <c r="B26" s="20" t="s">
        <v>46</v>
      </c>
      <c r="C26" s="17"/>
      <c r="D26" s="17"/>
      <c r="E26" s="17"/>
      <c r="F26" s="17"/>
      <c r="G26" s="17"/>
      <c r="H26" s="17"/>
      <c r="I26" s="17"/>
      <c r="J26" s="17"/>
      <c r="K26" s="17"/>
      <c r="L26" s="15"/>
      <c r="M26" s="15"/>
    </row>
    <row r="27" spans="1:13" ht="132" customHeight="1" x14ac:dyDescent="0.25">
      <c r="A27" s="16" t="s">
        <v>47</v>
      </c>
      <c r="B27" s="20" t="s">
        <v>48</v>
      </c>
      <c r="C27" s="16"/>
      <c r="D27" s="17"/>
      <c r="E27" s="17"/>
      <c r="F27" s="17"/>
      <c r="G27" s="17"/>
      <c r="H27" s="16"/>
      <c r="I27" s="17"/>
      <c r="J27" s="17"/>
      <c r="K27" s="16"/>
      <c r="L27" s="15"/>
      <c r="M27" s="15"/>
    </row>
    <row r="28" spans="1:13" ht="54" customHeight="1" x14ac:dyDescent="0.25">
      <c r="A28" s="16" t="s">
        <v>49</v>
      </c>
      <c r="B28" s="20" t="s">
        <v>50</v>
      </c>
      <c r="C28" s="16" t="s">
        <v>51</v>
      </c>
      <c r="D28" s="17"/>
      <c r="E28" s="17"/>
      <c r="F28" s="17"/>
      <c r="G28" s="17"/>
      <c r="H28" s="16" t="s">
        <v>52</v>
      </c>
      <c r="I28" s="17"/>
      <c r="J28" s="17"/>
      <c r="K28" s="16" t="s">
        <v>53</v>
      </c>
      <c r="L28" s="15"/>
      <c r="M28" s="15"/>
    </row>
    <row r="29" spans="1:13" ht="15" x14ac:dyDescent="0.25">
      <c r="A29" s="16" t="s">
        <v>54</v>
      </c>
      <c r="B29" s="23" t="s">
        <v>55</v>
      </c>
      <c r="C29" s="17"/>
      <c r="D29" s="17"/>
      <c r="E29" s="17"/>
      <c r="F29" s="17"/>
      <c r="G29" s="17"/>
      <c r="H29" s="17"/>
      <c r="I29" s="17"/>
      <c r="J29" s="17"/>
      <c r="K29" s="17"/>
      <c r="L29" s="15"/>
      <c r="M29" s="15"/>
    </row>
    <row r="30" spans="1:13" ht="122.25" customHeight="1" x14ac:dyDescent="0.25">
      <c r="A30" s="16" t="s">
        <v>56</v>
      </c>
      <c r="B30" s="20" t="s">
        <v>57</v>
      </c>
      <c r="C30" s="17"/>
      <c r="D30" s="17"/>
      <c r="E30" s="17"/>
      <c r="F30" s="17"/>
      <c r="G30" s="17"/>
      <c r="H30" s="17"/>
      <c r="I30" s="17"/>
      <c r="J30" s="17"/>
      <c r="K30" s="17"/>
      <c r="L30" s="15"/>
      <c r="M30" s="15"/>
    </row>
    <row r="31" spans="1:13" ht="56.25" customHeight="1" x14ac:dyDescent="0.25">
      <c r="A31" s="16" t="s">
        <v>58</v>
      </c>
      <c r="B31" s="20" t="s">
        <v>59</v>
      </c>
      <c r="C31" s="16" t="s">
        <v>51</v>
      </c>
      <c r="D31" s="17"/>
      <c r="E31" s="17"/>
      <c r="F31" s="17"/>
      <c r="G31" s="17"/>
      <c r="H31" s="16" t="s">
        <v>52</v>
      </c>
      <c r="I31" s="17"/>
      <c r="J31" s="17"/>
      <c r="K31" s="16" t="s">
        <v>53</v>
      </c>
      <c r="L31" s="15"/>
      <c r="M31" s="15"/>
    </row>
    <row r="32" spans="1:13" ht="66.75" customHeight="1" x14ac:dyDescent="0.25">
      <c r="A32" s="16" t="s">
        <v>60</v>
      </c>
      <c r="B32" s="20" t="s">
        <v>61</v>
      </c>
      <c r="C32" s="16" t="s">
        <v>51</v>
      </c>
      <c r="D32" s="17"/>
      <c r="E32" s="17"/>
      <c r="F32" s="17"/>
      <c r="G32" s="17"/>
      <c r="H32" s="16" t="s">
        <v>52</v>
      </c>
      <c r="I32" s="17"/>
      <c r="J32" s="17"/>
      <c r="K32" s="16" t="s">
        <v>53</v>
      </c>
      <c r="L32" s="15"/>
      <c r="M32" s="15"/>
    </row>
    <row r="33" spans="1:13" ht="51.75" x14ac:dyDescent="0.25">
      <c r="A33" s="16" t="s">
        <v>62</v>
      </c>
      <c r="B33" s="20" t="s">
        <v>63</v>
      </c>
      <c r="C33" s="17"/>
      <c r="D33" s="17"/>
      <c r="E33" s="17"/>
      <c r="F33" s="17"/>
      <c r="G33" s="17"/>
      <c r="H33" s="17"/>
      <c r="I33" s="17"/>
      <c r="J33" s="17"/>
      <c r="K33" s="17"/>
      <c r="L33" s="15"/>
      <c r="M33" s="15"/>
    </row>
    <row r="34" spans="1:13" ht="64.5" x14ac:dyDescent="0.25">
      <c r="A34" s="16" t="s">
        <v>64</v>
      </c>
      <c r="B34" s="20" t="s">
        <v>65</v>
      </c>
      <c r="C34" s="17"/>
      <c r="D34" s="17"/>
      <c r="E34" s="17"/>
      <c r="F34" s="17"/>
      <c r="G34" s="17"/>
      <c r="H34" s="17"/>
      <c r="I34" s="17"/>
      <c r="J34" s="17"/>
      <c r="K34" s="17"/>
      <c r="L34" s="15"/>
      <c r="M34" s="15"/>
    </row>
    <row r="35" spans="1:13" ht="34.5" customHeight="1" x14ac:dyDescent="0.25">
      <c r="A35" s="16" t="s">
        <v>66</v>
      </c>
      <c r="B35" s="24" t="s">
        <v>67</v>
      </c>
      <c r="C35" s="17"/>
      <c r="D35" s="17"/>
      <c r="E35" s="17"/>
      <c r="F35" s="17"/>
      <c r="G35" s="17"/>
      <c r="H35" s="17"/>
      <c r="I35" s="17"/>
      <c r="J35" s="17"/>
      <c r="K35" s="17"/>
      <c r="L35" s="15"/>
      <c r="M35" s="15"/>
    </row>
    <row r="36" spans="1:13" ht="129" customHeight="1" x14ac:dyDescent="0.25">
      <c r="A36" s="16" t="s">
        <v>68</v>
      </c>
      <c r="B36" s="20" t="s">
        <v>69</v>
      </c>
      <c r="C36" s="16"/>
      <c r="D36" s="17"/>
      <c r="E36" s="17"/>
      <c r="F36" s="17"/>
      <c r="G36" s="17"/>
      <c r="H36" s="16"/>
      <c r="I36" s="17"/>
      <c r="J36" s="17"/>
      <c r="K36" s="16"/>
      <c r="L36" s="15"/>
      <c r="M36" s="15"/>
    </row>
    <row r="37" spans="1:13" ht="29.25" customHeight="1" x14ac:dyDescent="0.25">
      <c r="A37" s="16" t="s">
        <v>70</v>
      </c>
      <c r="B37" s="20" t="s">
        <v>71</v>
      </c>
      <c r="C37" s="16" t="s">
        <v>72</v>
      </c>
      <c r="D37" s="17"/>
      <c r="E37" s="17"/>
      <c r="F37" s="17"/>
      <c r="G37" s="17"/>
      <c r="H37" s="16" t="s">
        <v>37</v>
      </c>
      <c r="I37" s="17"/>
      <c r="J37" s="17"/>
      <c r="K37" s="16" t="s">
        <v>73</v>
      </c>
      <c r="L37" s="15"/>
      <c r="M37" s="15"/>
    </row>
    <row r="38" spans="1:13" ht="39" x14ac:dyDescent="0.25">
      <c r="A38" s="16" t="s">
        <v>74</v>
      </c>
      <c r="B38" s="20" t="s">
        <v>75</v>
      </c>
      <c r="C38" s="17"/>
      <c r="D38" s="17"/>
      <c r="E38" s="17"/>
      <c r="F38" s="17"/>
      <c r="G38" s="17"/>
      <c r="H38" s="17"/>
      <c r="I38" s="17"/>
      <c r="J38" s="17"/>
      <c r="K38" s="17"/>
      <c r="L38" s="15"/>
      <c r="M38" s="15"/>
    </row>
    <row r="39" spans="1:13" ht="26.25" x14ac:dyDescent="0.25">
      <c r="A39" s="16" t="s">
        <v>76</v>
      </c>
      <c r="B39" s="20" t="s">
        <v>77</v>
      </c>
      <c r="C39" s="17"/>
      <c r="D39" s="17"/>
      <c r="E39" s="17"/>
      <c r="F39" s="17"/>
      <c r="G39" s="17"/>
      <c r="H39" s="17"/>
      <c r="I39" s="17"/>
      <c r="J39" s="17"/>
      <c r="K39" s="17"/>
      <c r="L39" s="15"/>
      <c r="M39" s="15"/>
    </row>
    <row r="40" spans="1:13" ht="27" customHeight="1" x14ac:dyDescent="0.25">
      <c r="A40" s="16" t="s">
        <v>78</v>
      </c>
      <c r="B40" s="20" t="s">
        <v>67</v>
      </c>
      <c r="C40" s="17"/>
      <c r="D40" s="17"/>
      <c r="E40" s="17"/>
      <c r="F40" s="17"/>
      <c r="G40" s="17"/>
      <c r="H40" s="17"/>
      <c r="I40" s="17"/>
      <c r="J40" s="17"/>
      <c r="K40" s="17"/>
      <c r="L40" s="15"/>
      <c r="M40" s="15"/>
    </row>
    <row r="41" spans="1:13" ht="117.75" customHeight="1" x14ac:dyDescent="0.25">
      <c r="A41" s="16" t="s">
        <v>79</v>
      </c>
      <c r="B41" s="20" t="s">
        <v>80</v>
      </c>
      <c r="C41" s="16"/>
      <c r="D41" s="17"/>
      <c r="E41" s="17"/>
      <c r="F41" s="17"/>
      <c r="G41" s="17"/>
      <c r="H41" s="16"/>
      <c r="I41" s="17"/>
      <c r="J41" s="17"/>
      <c r="K41" s="16"/>
      <c r="L41" s="15"/>
      <c r="M41" s="15"/>
    </row>
    <row r="42" spans="1:13" ht="26.25" x14ac:dyDescent="0.25">
      <c r="A42" s="16" t="s">
        <v>81</v>
      </c>
      <c r="B42" s="20" t="s">
        <v>82</v>
      </c>
      <c r="C42" s="17"/>
      <c r="D42" s="17"/>
      <c r="E42" s="17"/>
      <c r="F42" s="17"/>
      <c r="G42" s="17"/>
      <c r="H42" s="17"/>
      <c r="I42" s="17"/>
      <c r="J42" s="17"/>
      <c r="K42" s="17"/>
      <c r="L42" s="15"/>
      <c r="M42" s="15"/>
    </row>
    <row r="43" spans="1:13" ht="30" customHeight="1" x14ac:dyDescent="0.25">
      <c r="A43" s="17" t="s">
        <v>83</v>
      </c>
      <c r="B43" s="25" t="s">
        <v>84</v>
      </c>
      <c r="C43" s="16" t="s">
        <v>72</v>
      </c>
      <c r="D43" s="17"/>
      <c r="E43" s="17"/>
      <c r="F43" s="17"/>
      <c r="G43" s="17"/>
      <c r="H43" s="16" t="s">
        <v>37</v>
      </c>
      <c r="I43" s="17"/>
      <c r="J43" s="17"/>
      <c r="K43" s="16" t="s">
        <v>73</v>
      </c>
      <c r="L43" s="15"/>
      <c r="M43" s="15"/>
    </row>
    <row r="44" spans="1:13" ht="26.25" x14ac:dyDescent="0.25">
      <c r="A44" s="16" t="s">
        <v>85</v>
      </c>
      <c r="B44" s="20" t="s">
        <v>86</v>
      </c>
      <c r="C44" s="17"/>
      <c r="D44" s="17"/>
      <c r="E44" s="17"/>
      <c r="F44" s="17"/>
      <c r="G44" s="17"/>
      <c r="H44" s="17"/>
      <c r="I44" s="17"/>
      <c r="J44" s="17"/>
      <c r="K44" s="17"/>
      <c r="L44" s="15"/>
      <c r="M44" s="15"/>
    </row>
    <row r="45" spans="1:13" ht="15" x14ac:dyDescent="0.25">
      <c r="A45" s="16" t="s">
        <v>87</v>
      </c>
      <c r="B45" s="23" t="s">
        <v>88</v>
      </c>
      <c r="C45" s="17"/>
      <c r="D45" s="17"/>
      <c r="E45" s="17"/>
      <c r="F45" s="17"/>
      <c r="G45" s="17"/>
      <c r="H45" s="17"/>
      <c r="I45" s="17"/>
      <c r="J45" s="17"/>
      <c r="K45" s="17"/>
      <c r="L45" s="15"/>
      <c r="M45" s="15"/>
    </row>
    <row r="46" spans="1:13" ht="27" customHeight="1" x14ac:dyDescent="0.25">
      <c r="A46" s="17" t="s">
        <v>89</v>
      </c>
      <c r="B46" s="20" t="s">
        <v>90</v>
      </c>
      <c r="C46" s="16" t="s">
        <v>91</v>
      </c>
      <c r="D46" s="17"/>
      <c r="E46" s="21"/>
      <c r="F46" s="21"/>
      <c r="G46" s="21"/>
      <c r="H46" s="22" t="s">
        <v>92</v>
      </c>
      <c r="I46" s="21"/>
      <c r="J46" s="21"/>
      <c r="K46" s="22" t="s">
        <v>93</v>
      </c>
      <c r="L46" s="15"/>
      <c r="M46" s="15"/>
    </row>
    <row r="47" spans="1:13" ht="26.25" x14ac:dyDescent="0.25">
      <c r="A47" s="16" t="s">
        <v>94</v>
      </c>
      <c r="B47" s="20" t="s">
        <v>95</v>
      </c>
      <c r="C47" s="17" t="s">
        <v>23</v>
      </c>
      <c r="D47" s="17" t="s">
        <v>23</v>
      </c>
      <c r="E47" s="21">
        <f>E48*E49/1000</f>
        <v>49.101559999999999</v>
      </c>
      <c r="F47" s="21" t="s">
        <v>23</v>
      </c>
      <c r="G47" s="21" t="s">
        <v>23</v>
      </c>
      <c r="H47" s="21">
        <f>H48*H49/1000</f>
        <v>0</v>
      </c>
      <c r="I47" s="21" t="s">
        <v>23</v>
      </c>
      <c r="J47" s="21" t="s">
        <v>23</v>
      </c>
      <c r="K47" s="21">
        <f>K48*K49/1000</f>
        <v>12.27539</v>
      </c>
      <c r="L47" s="15"/>
      <c r="M47" s="15"/>
    </row>
    <row r="48" spans="1:13" ht="26.25" x14ac:dyDescent="0.25">
      <c r="A48" s="17" t="s">
        <v>96</v>
      </c>
      <c r="B48" s="20" t="s">
        <v>97</v>
      </c>
      <c r="C48" s="17" t="s">
        <v>23</v>
      </c>
      <c r="D48" s="17" t="s">
        <v>23</v>
      </c>
      <c r="E48" s="21">
        <v>12275.39</v>
      </c>
      <c r="F48" s="21" t="s">
        <v>23</v>
      </c>
      <c r="G48" s="21" t="s">
        <v>23</v>
      </c>
      <c r="H48" s="21">
        <v>11644.28</v>
      </c>
      <c r="I48" s="21" t="s">
        <v>23</v>
      </c>
      <c r="J48" s="21" t="s">
        <v>23</v>
      </c>
      <c r="K48" s="21">
        <v>12275.39</v>
      </c>
      <c r="L48" s="15"/>
      <c r="M48" s="15"/>
    </row>
    <row r="49" spans="1:13" ht="219.75" customHeight="1" x14ac:dyDescent="0.25">
      <c r="A49" s="17" t="s">
        <v>98</v>
      </c>
      <c r="B49" s="20" t="s">
        <v>99</v>
      </c>
      <c r="C49" s="17" t="s">
        <v>23</v>
      </c>
      <c r="D49" s="17" t="s">
        <v>23</v>
      </c>
      <c r="E49" s="21">
        <v>4</v>
      </c>
      <c r="F49" s="21" t="s">
        <v>23</v>
      </c>
      <c r="G49" s="21" t="s">
        <v>23</v>
      </c>
      <c r="H49" s="21"/>
      <c r="I49" s="21" t="s">
        <v>23</v>
      </c>
      <c r="J49" s="21" t="s">
        <v>23</v>
      </c>
      <c r="K49" s="21">
        <v>1</v>
      </c>
      <c r="L49" s="15"/>
      <c r="M49" s="15"/>
    </row>
    <row r="50" spans="1:13" ht="51.75" x14ac:dyDescent="0.25">
      <c r="A50" s="17" t="s">
        <v>100</v>
      </c>
      <c r="B50" s="20" t="s">
        <v>101</v>
      </c>
      <c r="C50" s="17" t="s">
        <v>23</v>
      </c>
      <c r="D50" s="17" t="s">
        <v>23</v>
      </c>
      <c r="E50" s="21">
        <f>E13+E16-E47</f>
        <v>27.250723638671566</v>
      </c>
      <c r="F50" s="17" t="s">
        <v>23</v>
      </c>
      <c r="G50" s="17" t="s">
        <v>23</v>
      </c>
      <c r="H50" s="21">
        <f>H13+H16-H47</f>
        <v>0</v>
      </c>
      <c r="I50" s="17" t="s">
        <v>23</v>
      </c>
      <c r="J50" s="17" t="s">
        <v>23</v>
      </c>
      <c r="K50" s="21">
        <f>K13+K16-K47</f>
        <v>64.840416475058277</v>
      </c>
      <c r="L50" s="15"/>
      <c r="M50" s="15"/>
    </row>
  </sheetData>
  <autoFilter ref="A12:CW12"/>
  <mergeCells count="6">
    <mergeCell ref="A7:K8"/>
    <mergeCell ref="A10:A11"/>
    <mergeCell ref="B10:B11"/>
    <mergeCell ref="C10:E10"/>
    <mergeCell ref="F10:H10"/>
    <mergeCell ref="I10:K10"/>
  </mergeCells>
  <pageMargins left="0.9055118110236221" right="0.70866141732283472" top="0.94488188976377963" bottom="0.94488188976377963" header="0.31496062992125984" footer="0.31496062992125984"/>
  <pageSetup paperSize="9" scale="40" fitToHeight="100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Прил.№1.2 до 150</vt:lpstr>
      <vt:lpstr>'Прил.№1.2 до 150'!Заголовки_для_печати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2021-10-19T08:25:00Z</dcterms:created>
  <dcterms:modified xsi:type="dcterms:W3CDTF">2021-10-19T08:25:28Z</dcterms:modified>
</cp:coreProperties>
</file>